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ABILA_Wiring diagram Rev03_Ed 0" sheetId="1" r:id="rId1"/>
    <sheet name="Sheet1" sheetId="2" r:id="rId2"/>
  </sheets>
  <externalReferences>
    <externalReference r:id="rId3"/>
  </externalReferences>
  <definedNames>
    <definedName name="OLE_LINK1" localSheetId="0">'ABILA_Wiring diagram Rev03_Ed 0'!$F$3</definedName>
  </definedNames>
  <calcPr calcId="125725"/>
</workbook>
</file>

<file path=xl/calcChain.xml><?xml version="1.0" encoding="utf-8"?>
<calcChain xmlns="http://schemas.openxmlformats.org/spreadsheetml/2006/main">
  <c r="E4" i="1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7"/>
  <c r="E28"/>
  <c r="E29"/>
  <c r="E30"/>
  <c r="E31"/>
  <c r="E32"/>
  <c r="E33"/>
  <c r="E34"/>
  <c r="E35"/>
  <c r="E36"/>
  <c r="E37"/>
  <c r="E38"/>
  <c r="E39"/>
  <c r="E40"/>
  <c r="E41"/>
  <c r="E3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7"/>
  <c r="G28"/>
  <c r="G29"/>
  <c r="G30"/>
  <c r="G31"/>
  <c r="G32"/>
  <c r="G33"/>
  <c r="G34"/>
  <c r="G35"/>
  <c r="G36"/>
  <c r="G37"/>
  <c r="G38"/>
  <c r="G39"/>
  <c r="G40"/>
  <c r="G41"/>
  <c r="G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7"/>
  <c r="F28"/>
  <c r="F29"/>
  <c r="F30"/>
  <c r="F31"/>
  <c r="F32"/>
  <c r="F33"/>
  <c r="F34"/>
  <c r="F35"/>
  <c r="F36"/>
  <c r="F37"/>
  <c r="F38"/>
  <c r="F39"/>
  <c r="F40"/>
  <c r="F41"/>
  <c r="F3"/>
</calcChain>
</file>

<file path=xl/sharedStrings.xml><?xml version="1.0" encoding="utf-8"?>
<sst xmlns="http://schemas.openxmlformats.org/spreadsheetml/2006/main" count="123" uniqueCount="86">
  <si>
    <t>POS.</t>
  </si>
  <si>
    <t>CODICE</t>
  </si>
  <si>
    <t>DESCRIPTION COMPONENTS</t>
  </si>
  <si>
    <t>Bip. switch green 24V suction motor</t>
  </si>
  <si>
    <t>Battery signal/water cock</t>
  </si>
  <si>
    <t>Bip. switch green 24V brushes motor</t>
  </si>
  <si>
    <t>Check card batteries lead/gel</t>
  </si>
  <si>
    <t>Microswitch start brushes</t>
  </si>
  <si>
    <t>Insulator M5</t>
  </si>
  <si>
    <t>Relay 24V 30A suction motor</t>
  </si>
  <si>
    <t>Remote c. sw.   24V-100A brushes mot.</t>
  </si>
  <si>
    <t>Microswitch water cock</t>
  </si>
  <si>
    <t>Connector male 50A</t>
  </si>
  <si>
    <t>Connector female 50A</t>
  </si>
  <si>
    <t>Connect. double 30A suction motor</t>
  </si>
  <si>
    <t>Batteries</t>
  </si>
  <si>
    <t>Hourmeter self-fed (optional)</t>
  </si>
  <si>
    <t>M1</t>
  </si>
  <si>
    <t>Brushes motor 24V (Abila 42-52)</t>
  </si>
  <si>
    <t>Brushes motor 24V (Abila 17)</t>
  </si>
  <si>
    <t>M2</t>
  </si>
  <si>
    <t>Suction motor 36-24V</t>
  </si>
  <si>
    <t>F1</t>
  </si>
  <si>
    <t>Fuse 3A faston general key</t>
  </si>
  <si>
    <t>F2</t>
  </si>
  <si>
    <t>Fuse 50A faston brushes motor</t>
  </si>
  <si>
    <t>F3</t>
  </si>
  <si>
    <t>Fuse 30A faston suction motor</t>
  </si>
  <si>
    <t>DESCRIPTION CABLES</t>
  </si>
  <si>
    <t>1-2</t>
  </si>
  <si>
    <t>Cables black-red+battery terminals +</t>
  </si>
  <si>
    <t>3-4</t>
  </si>
  <si>
    <t>Cables black-red + conn. 50A -3/4-</t>
  </si>
  <si>
    <t>5-6</t>
  </si>
  <si>
    <t>Cables black-red with couplings -5/6-</t>
  </si>
  <si>
    <t>7-8</t>
  </si>
  <si>
    <t>Cables black-red + conn. 30A -7/8-</t>
  </si>
  <si>
    <t>2 Cables green -9-</t>
  </si>
  <si>
    <t>Cable red + diode + condenser -10-</t>
  </si>
  <si>
    <t>Cable black -11-</t>
  </si>
  <si>
    <t>Cable red -12-</t>
  </si>
  <si>
    <t>1 Cable black -13-</t>
  </si>
  <si>
    <t>Cable 5x1 + black bridges -14-</t>
  </si>
  <si>
    <t>2 Cables blue-brown -15-</t>
  </si>
  <si>
    <t>Diode and resistance with terminal</t>
  </si>
  <si>
    <t>Cable black battery bridge -17-</t>
  </si>
  <si>
    <t>3 Cables black-red-green+conn.+brid.</t>
  </si>
  <si>
    <t>Cable display battery signal -19-</t>
  </si>
  <si>
    <t>2 Cables blue-brown -20- (opt.hourm.)</t>
  </si>
  <si>
    <t>E11767</t>
  </si>
  <si>
    <t>E83328</t>
  </si>
  <si>
    <t>Vacuum switch</t>
  </si>
  <si>
    <t>E83175</t>
  </si>
  <si>
    <t>battery level display</t>
  </si>
  <si>
    <t>E83157</t>
  </si>
  <si>
    <t>battery indicator card</t>
  </si>
  <si>
    <t>E82796</t>
  </si>
  <si>
    <t>Switch, Momentary</t>
  </si>
  <si>
    <t>E83664</t>
  </si>
  <si>
    <t>Insulator  WS17</t>
  </si>
  <si>
    <t>E83160</t>
  </si>
  <si>
    <t>Relay 24VDC 30A</t>
  </si>
  <si>
    <t>E83628</t>
  </si>
  <si>
    <t>Contactor 24VDC</t>
  </si>
  <si>
    <t>E83164</t>
  </si>
  <si>
    <t>Micro Switch</t>
  </si>
  <si>
    <t>E83253</t>
  </si>
  <si>
    <t>Male connector lug   (Fr.)</t>
  </si>
  <si>
    <t>E82576</t>
  </si>
  <si>
    <t>Brush Motor 24VDC 400W</t>
  </si>
  <si>
    <t>E83454</t>
  </si>
  <si>
    <t>Motor asp 24 volt</t>
  </si>
  <si>
    <t>E83168</t>
  </si>
  <si>
    <t>Fuse, 3 amp</t>
  </si>
  <si>
    <t>E82305</t>
  </si>
  <si>
    <t>E83926</t>
  </si>
  <si>
    <t>Fuse 301 faston suction motor</t>
  </si>
  <si>
    <t>E83844</t>
  </si>
  <si>
    <t>Cable</t>
  </si>
  <si>
    <t>E86168</t>
  </si>
  <si>
    <t>Cable, Red/Diode/Condenser</t>
  </si>
  <si>
    <t>E82372</t>
  </si>
  <si>
    <t>Diode and Resistance w/ Terminal</t>
  </si>
  <si>
    <t>SKU</t>
  </si>
  <si>
    <t>ITEM</t>
  </si>
  <si>
    <t>DESCRIPTION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</si>
</sst>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b/>
      <sz val="8.5"/>
      <name val="Times New Roman"/>
    </font>
    <font>
      <sz val="9"/>
      <name val="Arial"/>
    </font>
    <font>
      <sz val="9"/>
      <name val="Times New Roman"/>
    </font>
    <font>
      <sz val="11"/>
      <name val="Calibri"/>
      <family val="2"/>
    </font>
    <font>
      <sz val="10"/>
      <name val="Calibri"/>
      <family val="2"/>
    </font>
    <font>
      <sz val="12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2"/>
    </font>
    <font>
      <i/>
      <sz val="9"/>
      <name val="Calibri"/>
      <family val="2"/>
      <scheme val="minor"/>
    </font>
    <font>
      <i/>
      <sz val="9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1" fontId="2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/>
    <xf numFmtId="0" fontId="8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indent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41"/>
  <sheetViews>
    <sheetView topLeftCell="A16" workbookViewId="0">
      <selection activeCell="E25" sqref="E25:F41"/>
    </sheetView>
  </sheetViews>
  <sheetFormatPr defaultRowHeight="12.75"/>
  <cols>
    <col min="2" max="2" width="21.5703125" style="4" customWidth="1"/>
    <col min="3" max="3" width="11.140625" style="4" customWidth="1"/>
    <col min="4" max="4" width="28.42578125" customWidth="1"/>
    <col min="5" max="5" width="9.5703125" customWidth="1"/>
    <col min="6" max="6" width="47" customWidth="1"/>
  </cols>
  <sheetData>
    <row r="2" spans="2:7">
      <c r="B2" s="3" t="s">
        <v>0</v>
      </c>
      <c r="C2" s="3" t="s">
        <v>1</v>
      </c>
      <c r="D2" s="1" t="s">
        <v>2</v>
      </c>
      <c r="E2" s="7"/>
    </row>
    <row r="3" spans="2:7" ht="15">
      <c r="B3" s="5">
        <v>1</v>
      </c>
      <c r="C3" s="5">
        <v>72102007</v>
      </c>
      <c r="D3" s="2" t="s">
        <v>3</v>
      </c>
      <c r="E3" s="8" t="str">
        <f>IF(ISNA(VLOOKUP(TRIM(C3),[1]!Table_Query_from_BetcoViews[[#All],[AlternateID]:[MainSKU]],4,FALSE))=TRUE,(C3),(LEFT(VLOOKUP(TRIM(C3),[1]!Table_Query_from_BetcoViews[[#All],[AlternateID]:[MainSKU]],4,FALSE),6)))</f>
        <v>E83328</v>
      </c>
      <c r="F3" s="7" t="str">
        <f>IFERROR(VLOOKUP(TRIM(C3),[1]!Table_Query_from_BetcoViews[[AlternateID]:[ItemDescr2]],5,FALSE),D3)</f>
        <v>Vacuum switch</v>
      </c>
      <c r="G3" s="8" t="str">
        <f>IF(ISNA(VLOOKUP(TRIM(C3),[1]!Table_Query_from_BetcoViews[[#All],[AlternateID]:[MainSKU]],4,FALSE))=TRUE,(C3),(LEFT(VLOOKUP(TRIM(C3),[1]!Table_Query_from_BetcoViews[[#All],[AlternateID]:[MainSKU]],4,FALSE),6)))</f>
        <v>E83328</v>
      </c>
    </row>
    <row r="4" spans="2:7" ht="15">
      <c r="B4" s="5">
        <v>2</v>
      </c>
      <c r="C4" s="5">
        <v>72300117</v>
      </c>
      <c r="D4" s="2" t="s">
        <v>4</v>
      </c>
      <c r="E4" s="8" t="str">
        <f>IF(ISNA(VLOOKUP(TRIM(C4),[1]!Table_Query_from_BetcoViews[[#All],[AlternateID]:[MainSKU]],4,FALSE))=TRUE,(C4),(LEFT(VLOOKUP(TRIM(C4),[1]!Table_Query_from_BetcoViews[[#All],[AlternateID]:[MainSKU]],4,FALSE),6)))</f>
        <v>E83175</v>
      </c>
      <c r="F4" s="7" t="str">
        <f>IFERROR(VLOOKUP(TRIM(C4),[1]!Table_Query_from_BetcoViews[[AlternateID]:[ItemDescr2]],5,FALSE),D4)</f>
        <v>battery level display</v>
      </c>
      <c r="G4" s="8" t="str">
        <f>IF(ISNA(VLOOKUP(TRIM(C4),[1]!Table_Query_from_BetcoViews[[#All],[AlternateID]:[MainSKU]],4,FALSE))=TRUE,(C4),(LEFT(VLOOKUP(TRIM(C4),[1]!Table_Query_from_BetcoViews[[#All],[AlternateID]:[MainSKU]],4,FALSE),6)))</f>
        <v>E83175</v>
      </c>
    </row>
    <row r="5" spans="2:7" ht="15">
      <c r="B5" s="5">
        <v>3</v>
      </c>
      <c r="C5" s="5">
        <v>72102007</v>
      </c>
      <c r="D5" s="2" t="s">
        <v>5</v>
      </c>
      <c r="E5" s="8" t="str">
        <f>IF(ISNA(VLOOKUP(TRIM(C5),[1]!Table_Query_from_BetcoViews[[#All],[AlternateID]:[MainSKU]],4,FALSE))=TRUE,(C5),(LEFT(VLOOKUP(TRIM(C5),[1]!Table_Query_from_BetcoViews[[#All],[AlternateID]:[MainSKU]],4,FALSE),6)))</f>
        <v>E83328</v>
      </c>
      <c r="F5" s="7" t="str">
        <f>IFERROR(VLOOKUP(TRIM(C5),[1]!Table_Query_from_BetcoViews[[AlternateID]:[ItemDescr2]],5,FALSE),D5)</f>
        <v>Vacuum switch</v>
      </c>
      <c r="G5" s="8" t="str">
        <f>IF(ISNA(VLOOKUP(TRIM(C5),[1]!Table_Query_from_BetcoViews[[#All],[AlternateID]:[MainSKU]],4,FALSE))=TRUE,(C5),(LEFT(VLOOKUP(TRIM(C5),[1]!Table_Query_from_BetcoViews[[#All],[AlternateID]:[MainSKU]],4,FALSE),6)))</f>
        <v>E83328</v>
      </c>
    </row>
    <row r="6" spans="2:7" ht="15">
      <c r="B6" s="5">
        <v>4</v>
      </c>
      <c r="C6" s="5">
        <v>67903001</v>
      </c>
      <c r="D6" s="2" t="s">
        <v>6</v>
      </c>
      <c r="E6" s="8" t="str">
        <f>IF(ISNA(VLOOKUP(TRIM(C6),[1]!Table_Query_from_BetcoViews[[#All],[AlternateID]:[MainSKU]],4,FALSE))=TRUE,(C6),(LEFT(VLOOKUP(TRIM(C6),[1]!Table_Query_from_BetcoViews[[#All],[AlternateID]:[MainSKU]],4,FALSE),6)))</f>
        <v>E83157</v>
      </c>
      <c r="F6" s="7" t="str">
        <f>IFERROR(VLOOKUP(TRIM(C6),[1]!Table_Query_from_BetcoViews[[AlternateID]:[ItemDescr2]],5,FALSE),D6)</f>
        <v>battery indicator card</v>
      </c>
      <c r="G6" s="8" t="str">
        <f>IF(ISNA(VLOOKUP(TRIM(C6),[1]!Table_Query_from_BetcoViews[[#All],[AlternateID]:[MainSKU]],4,FALSE))=TRUE,(C6),(LEFT(VLOOKUP(TRIM(C6),[1]!Table_Query_from_BetcoViews[[#All],[AlternateID]:[MainSKU]],4,FALSE),6)))</f>
        <v>E83157</v>
      </c>
    </row>
    <row r="7" spans="2:7" ht="15">
      <c r="B7" s="5">
        <v>5</v>
      </c>
      <c r="C7" s="5">
        <v>72105016</v>
      </c>
      <c r="D7" s="2" t="s">
        <v>7</v>
      </c>
      <c r="E7" s="8" t="str">
        <f>IF(ISNA(VLOOKUP(TRIM(C7),[1]!Table_Query_from_BetcoViews[[#All],[AlternateID]:[MainSKU]],4,FALSE))=TRUE,(C7),(LEFT(VLOOKUP(TRIM(C7),[1]!Table_Query_from_BetcoViews[[#All],[AlternateID]:[MainSKU]],4,FALSE),6)))</f>
        <v>E82796</v>
      </c>
      <c r="F7" s="7" t="str">
        <f>IFERROR(VLOOKUP(TRIM(C7),[1]!Table_Query_from_BetcoViews[[AlternateID]:[ItemDescr2]],5,FALSE),D7)</f>
        <v>Switch, Momentary</v>
      </c>
      <c r="G7" s="8" t="str">
        <f>IF(ISNA(VLOOKUP(TRIM(C7),[1]!Table_Query_from_BetcoViews[[#All],[AlternateID]:[MainSKU]],4,FALSE))=TRUE,(C7),(LEFT(VLOOKUP(TRIM(C7),[1]!Table_Query_from_BetcoViews[[#All],[AlternateID]:[MainSKU]],4,FALSE),6)))</f>
        <v>E82796</v>
      </c>
    </row>
    <row r="8" spans="2:7" ht="15">
      <c r="B8" s="5">
        <v>6</v>
      </c>
      <c r="C8" s="5">
        <v>72903002</v>
      </c>
      <c r="D8" s="2" t="s">
        <v>8</v>
      </c>
      <c r="E8" s="8" t="str">
        <f>IF(ISNA(VLOOKUP(TRIM(C8),[1]!Table_Query_from_BetcoViews[[#All],[AlternateID]:[MainSKU]],4,FALSE))=TRUE,(C8),(LEFT(VLOOKUP(TRIM(C8),[1]!Table_Query_from_BetcoViews[[#All],[AlternateID]:[MainSKU]],4,FALSE),6)))</f>
        <v>E83664</v>
      </c>
      <c r="F8" s="7" t="str">
        <f>IFERROR(VLOOKUP(TRIM(C8),[1]!Table_Query_from_BetcoViews[[AlternateID]:[ItemDescr2]],5,FALSE),D8)</f>
        <v>Insulator  WS17</v>
      </c>
      <c r="G8" s="8" t="str">
        <f>IF(ISNA(VLOOKUP(TRIM(C8),[1]!Table_Query_from_BetcoViews[[#All],[AlternateID]:[MainSKU]],4,FALSE))=TRUE,(C8),(LEFT(VLOOKUP(TRIM(C8),[1]!Table_Query_from_BetcoViews[[#All],[AlternateID]:[MainSKU]],4,FALSE),6)))</f>
        <v>E83664</v>
      </c>
    </row>
    <row r="9" spans="2:7" ht="15">
      <c r="B9" s="5">
        <v>7</v>
      </c>
      <c r="C9" s="5">
        <v>68420410</v>
      </c>
      <c r="D9" s="2" t="s">
        <v>9</v>
      </c>
      <c r="E9" s="8" t="str">
        <f>IF(ISNA(VLOOKUP(TRIM(C9),[1]!Table_Query_from_BetcoViews[[#All],[AlternateID]:[MainSKU]],4,FALSE))=TRUE,(C9),(LEFT(VLOOKUP(TRIM(C9),[1]!Table_Query_from_BetcoViews[[#All],[AlternateID]:[MainSKU]],4,FALSE),6)))</f>
        <v>E83160</v>
      </c>
      <c r="F9" s="7" t="str">
        <f>IFERROR(VLOOKUP(TRIM(C9),[1]!Table_Query_from_BetcoViews[[AlternateID]:[ItemDescr2]],5,FALSE),D9)</f>
        <v>Relay 24VDC 30A</v>
      </c>
      <c r="G9" s="8" t="str">
        <f>IF(ISNA(VLOOKUP(TRIM(C9),[1]!Table_Query_from_BetcoViews[[#All],[AlternateID]:[MainSKU]],4,FALSE))=TRUE,(C9),(LEFT(VLOOKUP(TRIM(C9),[1]!Table_Query_from_BetcoViews[[#All],[AlternateID]:[MainSKU]],4,FALSE),6)))</f>
        <v>E83160</v>
      </c>
    </row>
    <row r="10" spans="2:7" ht="15">
      <c r="B10" s="5">
        <v>8</v>
      </c>
      <c r="C10" s="5">
        <v>68420110</v>
      </c>
      <c r="D10" s="2" t="s">
        <v>10</v>
      </c>
      <c r="E10" s="8" t="str">
        <f>IF(ISNA(VLOOKUP(TRIM(C10),[1]!Table_Query_from_BetcoViews[[#All],[AlternateID]:[MainSKU]],4,FALSE))=TRUE,(C10),(LEFT(VLOOKUP(TRIM(C10),[1]!Table_Query_from_BetcoViews[[#All],[AlternateID]:[MainSKU]],4,FALSE),6)))</f>
        <v>E83628</v>
      </c>
      <c r="F10" s="7" t="str">
        <f>IFERROR(VLOOKUP(TRIM(C10),[1]!Table_Query_from_BetcoViews[[AlternateID]:[ItemDescr2]],5,FALSE),D10)</f>
        <v>Contactor 24VDC</v>
      </c>
      <c r="G10" s="8" t="str">
        <f>IF(ISNA(VLOOKUP(TRIM(C10),[1]!Table_Query_from_BetcoViews[[#All],[AlternateID]:[MainSKU]],4,FALSE))=TRUE,(C10),(LEFT(VLOOKUP(TRIM(C10),[1]!Table_Query_from_BetcoViews[[#All],[AlternateID]:[MainSKU]],4,FALSE),6)))</f>
        <v>E83628</v>
      </c>
    </row>
    <row r="11" spans="2:7" ht="15">
      <c r="B11" s="5">
        <v>9</v>
      </c>
      <c r="C11" s="5">
        <v>72105009</v>
      </c>
      <c r="D11" s="2" t="s">
        <v>11</v>
      </c>
      <c r="E11" s="8" t="str">
        <f>IF(ISNA(VLOOKUP(TRIM(C11),[1]!Table_Query_from_BetcoViews[[#All],[AlternateID]:[MainSKU]],4,FALSE))=TRUE,(C11),(LEFT(VLOOKUP(TRIM(C11),[1]!Table_Query_from_BetcoViews[[#All],[AlternateID]:[MainSKU]],4,FALSE),6)))</f>
        <v>E83164</v>
      </c>
      <c r="F11" s="7" t="str">
        <f>IFERROR(VLOOKUP(TRIM(C11),[1]!Table_Query_from_BetcoViews[[AlternateID]:[ItemDescr2]],5,FALSE),D11)</f>
        <v>Micro Switch</v>
      </c>
      <c r="G11" s="8" t="str">
        <f>IF(ISNA(VLOOKUP(TRIM(C11),[1]!Table_Query_from_BetcoViews[[#All],[AlternateID]:[MainSKU]],4,FALSE))=TRUE,(C11),(LEFT(VLOOKUP(TRIM(C11),[1]!Table_Query_from_BetcoViews[[#All],[AlternateID]:[MainSKU]],4,FALSE),6)))</f>
        <v>E83164</v>
      </c>
    </row>
    <row r="12" spans="2:7" ht="15">
      <c r="B12" s="5">
        <v>10</v>
      </c>
      <c r="C12" s="5">
        <v>72700011</v>
      </c>
      <c r="D12" s="2" t="s">
        <v>12</v>
      </c>
      <c r="E12" s="8" t="str">
        <f>IF(ISNA(VLOOKUP(TRIM(C12),[1]!Table_Query_from_BetcoViews[[#All],[AlternateID]:[MainSKU]],4,FALSE))=TRUE,(C12),(LEFT(VLOOKUP(TRIM(C12),[1]!Table_Query_from_BetcoViews[[#All],[AlternateID]:[MainSKU]],4,FALSE),6)))</f>
        <v>E83253</v>
      </c>
      <c r="F12" s="7" t="str">
        <f>IFERROR(VLOOKUP(TRIM(C12),[1]!Table_Query_from_BetcoViews[[AlternateID]:[ItemDescr2]],5,FALSE),D12)</f>
        <v>Male connector lug   (Fr.)</v>
      </c>
      <c r="G12" s="8" t="str">
        <f>IF(ISNA(VLOOKUP(TRIM(C12),[1]!Table_Query_from_BetcoViews[[#All],[AlternateID]:[MainSKU]],4,FALSE))=TRUE,(C12),(LEFT(VLOOKUP(TRIM(C12),[1]!Table_Query_from_BetcoViews[[#All],[AlternateID]:[MainSKU]],4,FALSE),6)))</f>
        <v>E83253</v>
      </c>
    </row>
    <row r="13" spans="2:7" ht="15">
      <c r="B13" s="5">
        <v>11</v>
      </c>
      <c r="C13" s="5">
        <v>72700012</v>
      </c>
      <c r="D13" s="2" t="s">
        <v>13</v>
      </c>
      <c r="E13" s="8">
        <f>IF(ISNA(VLOOKUP(TRIM(C13),[1]!Table_Query_from_BetcoViews[[#All],[AlternateID]:[MainSKU]],4,FALSE))=TRUE,(C13),(LEFT(VLOOKUP(TRIM(C13),[1]!Table_Query_from_BetcoViews[[#All],[AlternateID]:[MainSKU]],4,FALSE),6)))</f>
        <v>72700012</v>
      </c>
      <c r="F13" s="7" t="str">
        <f>IFERROR(VLOOKUP(TRIM(C13),[1]!Table_Query_from_BetcoViews[[AlternateID]:[ItemDescr2]],5,FALSE),D13)</f>
        <v>Connector female 50A</v>
      </c>
      <c r="G13" s="8">
        <f>IF(ISNA(VLOOKUP(TRIM(C13),[1]!Table_Query_from_BetcoViews[[#All],[AlternateID]:[MainSKU]],4,FALSE))=TRUE,(C13),(LEFT(VLOOKUP(TRIM(C13),[1]!Table_Query_from_BetcoViews[[#All],[AlternateID]:[MainSKU]],4,FALSE),6)))</f>
        <v>72700012</v>
      </c>
    </row>
    <row r="14" spans="2:7" ht="15">
      <c r="B14" s="5">
        <v>12</v>
      </c>
      <c r="C14" s="5">
        <v>72700007</v>
      </c>
      <c r="D14" s="2" t="s">
        <v>14</v>
      </c>
      <c r="E14" s="8">
        <f>IF(ISNA(VLOOKUP(TRIM(C14),[1]!Table_Query_from_BetcoViews[[#All],[AlternateID]:[MainSKU]],4,FALSE))=TRUE,(C14),(LEFT(VLOOKUP(TRIM(C14),[1]!Table_Query_from_BetcoViews[[#All],[AlternateID]:[MainSKU]],4,FALSE),6)))</f>
        <v>72700007</v>
      </c>
      <c r="F14" s="7" t="str">
        <f>IFERROR(VLOOKUP(TRIM(C14),[1]!Table_Query_from_BetcoViews[[AlternateID]:[ItemDescr2]],5,FALSE),D14)</f>
        <v>Connect. double 30A suction motor</v>
      </c>
      <c r="G14" s="8">
        <f>IF(ISNA(VLOOKUP(TRIM(C14),[1]!Table_Query_from_BetcoViews[[#All],[AlternateID]:[MainSKU]],4,FALSE))=TRUE,(C14),(LEFT(VLOOKUP(TRIM(C14),[1]!Table_Query_from_BetcoViews[[#All],[AlternateID]:[MainSKU]],4,FALSE),6)))</f>
        <v>72700007</v>
      </c>
    </row>
    <row r="15" spans="2:7" ht="15">
      <c r="B15" s="5">
        <v>13</v>
      </c>
      <c r="D15" s="2" t="s">
        <v>15</v>
      </c>
      <c r="E15" s="8">
        <f>IF(ISNA(VLOOKUP(TRIM(C15),[1]!Table_Query_from_BetcoViews[[#All],[AlternateID]:[MainSKU]],4,FALSE))=TRUE,(C15),(LEFT(VLOOKUP(TRIM(C15),[1]!Table_Query_from_BetcoViews[[#All],[AlternateID]:[MainSKU]],4,FALSE),6)))</f>
        <v>0</v>
      </c>
      <c r="F15" s="7" t="str">
        <f>IFERROR(VLOOKUP(TRIM(C15),[1]!Table_Query_from_BetcoViews[[AlternateID]:[ItemDescr2]],5,FALSE),D15)</f>
        <v>Batteries</v>
      </c>
      <c r="G15" s="8">
        <f>IF(ISNA(VLOOKUP(TRIM(C15),[1]!Table_Query_from_BetcoViews[[#All],[AlternateID]:[MainSKU]],4,FALSE))=TRUE,(C15),(LEFT(VLOOKUP(TRIM(C15),[1]!Table_Query_from_BetcoViews[[#All],[AlternateID]:[MainSKU]],4,FALSE),6)))</f>
        <v>0</v>
      </c>
    </row>
    <row r="16" spans="2:7" ht="15">
      <c r="B16" s="5">
        <v>14</v>
      </c>
      <c r="C16" s="5">
        <v>72904005</v>
      </c>
      <c r="D16" s="2" t="s">
        <v>16</v>
      </c>
      <c r="E16" s="8">
        <f>IF(ISNA(VLOOKUP(TRIM(C16),[1]!Table_Query_from_BetcoViews[[#All],[AlternateID]:[MainSKU]],4,FALSE))=TRUE,(C16),(LEFT(VLOOKUP(TRIM(C16),[1]!Table_Query_from_BetcoViews[[#All],[AlternateID]:[MainSKU]],4,FALSE),6)))</f>
        <v>72904005</v>
      </c>
      <c r="F16" s="7" t="str">
        <f>IFERROR(VLOOKUP(TRIM(C16),[1]!Table_Query_from_BetcoViews[[AlternateID]:[ItemDescr2]],5,FALSE),D16)</f>
        <v>Hourmeter self-fed (optional)</v>
      </c>
      <c r="G16" s="8">
        <f>IF(ISNA(VLOOKUP(TRIM(C16),[1]!Table_Query_from_BetcoViews[[#All],[AlternateID]:[MainSKU]],4,FALSE))=TRUE,(C16),(LEFT(VLOOKUP(TRIM(C16),[1]!Table_Query_from_BetcoViews[[#All],[AlternateID]:[MainSKU]],4,FALSE),6)))</f>
        <v>72904005</v>
      </c>
    </row>
    <row r="17" spans="2:7" ht="15">
      <c r="B17" s="6" t="s">
        <v>17</v>
      </c>
      <c r="C17" s="5">
        <v>68220410</v>
      </c>
      <c r="D17" s="2" t="s">
        <v>18</v>
      </c>
      <c r="E17" s="8" t="str">
        <f>IF(ISNA(VLOOKUP(TRIM(C17),[1]!Table_Query_from_BetcoViews[[#All],[AlternateID]:[MainSKU]],4,FALSE))=TRUE,(C17),(LEFT(VLOOKUP(TRIM(C17),[1]!Table_Query_from_BetcoViews[[#All],[AlternateID]:[MainSKU]],4,FALSE),6)))</f>
        <v>E82576</v>
      </c>
      <c r="F17" s="7" t="str">
        <f>IFERROR(VLOOKUP(TRIM(C17),[1]!Table_Query_from_BetcoViews[[AlternateID]:[ItemDescr2]],5,FALSE),D17)</f>
        <v>Brush Motor 24VDC 400W</v>
      </c>
      <c r="G17" s="8" t="str">
        <f>IF(ISNA(VLOOKUP(TRIM(C17),[1]!Table_Query_from_BetcoViews[[#All],[AlternateID]:[MainSKU]],4,FALSE))=TRUE,(C17),(LEFT(VLOOKUP(TRIM(C17),[1]!Table_Query_from_BetcoViews[[#All],[AlternateID]:[MainSKU]],4,FALSE),6)))</f>
        <v>E82576</v>
      </c>
    </row>
    <row r="18" spans="2:7" ht="15">
      <c r="B18" s="6" t="s">
        <v>17</v>
      </c>
      <c r="C18" s="5">
        <v>68200550</v>
      </c>
      <c r="D18" s="2" t="s">
        <v>19</v>
      </c>
      <c r="E18" s="8">
        <f>IF(ISNA(VLOOKUP(TRIM(C18),[1]!Table_Query_from_BetcoViews[[#All],[AlternateID]:[MainSKU]],4,FALSE))=TRUE,(C18),(LEFT(VLOOKUP(TRIM(C18),[1]!Table_Query_from_BetcoViews[[#All],[AlternateID]:[MainSKU]],4,FALSE),6)))</f>
        <v>68200550</v>
      </c>
      <c r="F18" s="7" t="str">
        <f>IFERROR(VLOOKUP(TRIM(C18),[1]!Table_Query_from_BetcoViews[[AlternateID]:[ItemDescr2]],5,FALSE),D18)</f>
        <v>Brushes motor 24V (Abila 17)</v>
      </c>
      <c r="G18" s="8">
        <f>IF(ISNA(VLOOKUP(TRIM(C18),[1]!Table_Query_from_BetcoViews[[#All],[AlternateID]:[MainSKU]],4,FALSE))=TRUE,(C18),(LEFT(VLOOKUP(TRIM(C18),[1]!Table_Query_from_BetcoViews[[#All],[AlternateID]:[MainSKU]],4,FALSE),6)))</f>
        <v>68200550</v>
      </c>
    </row>
    <row r="19" spans="2:7" ht="15">
      <c r="B19" s="6" t="s">
        <v>20</v>
      </c>
      <c r="C19" s="5">
        <v>68130510</v>
      </c>
      <c r="D19" s="2" t="s">
        <v>21</v>
      </c>
      <c r="E19" s="8" t="str">
        <f>IF(ISNA(VLOOKUP(TRIM(C19),[1]!Table_Query_from_BetcoViews[[#All],[AlternateID]:[MainSKU]],4,FALSE))=TRUE,(C19),(LEFT(VLOOKUP(TRIM(C19),[1]!Table_Query_from_BetcoViews[[#All],[AlternateID]:[MainSKU]],4,FALSE),6)))</f>
        <v>E83454</v>
      </c>
      <c r="F19" s="7" t="str">
        <f>IFERROR(VLOOKUP(TRIM(C19),[1]!Table_Query_from_BetcoViews[[AlternateID]:[ItemDescr2]],5,FALSE),D19)</f>
        <v>Motor asp 24 volt</v>
      </c>
      <c r="G19" s="8" t="str">
        <f>IF(ISNA(VLOOKUP(TRIM(C19),[1]!Table_Query_from_BetcoViews[[#All],[AlternateID]:[MainSKU]],4,FALSE))=TRUE,(C19),(LEFT(VLOOKUP(TRIM(C19),[1]!Table_Query_from_BetcoViews[[#All],[AlternateID]:[MainSKU]],4,FALSE),6)))</f>
        <v>E83454</v>
      </c>
    </row>
    <row r="20" spans="2:7" ht="15">
      <c r="B20" s="6" t="s">
        <v>22</v>
      </c>
      <c r="C20" s="5">
        <v>72400301</v>
      </c>
      <c r="D20" s="2" t="s">
        <v>23</v>
      </c>
      <c r="E20" s="8" t="str">
        <f>IF(ISNA(VLOOKUP(TRIM(C20),[1]!Table_Query_from_BetcoViews[[#All],[AlternateID]:[MainSKU]],4,FALSE))=TRUE,(C20),(LEFT(VLOOKUP(TRIM(C20),[1]!Table_Query_from_BetcoViews[[#All],[AlternateID]:[MainSKU]],4,FALSE),6)))</f>
        <v>E83168</v>
      </c>
      <c r="F20" s="7" t="str">
        <f>IFERROR(VLOOKUP(TRIM(C20),[1]!Table_Query_from_BetcoViews[[AlternateID]:[ItemDescr2]],5,FALSE),D20)</f>
        <v>Fuse, 3 amp</v>
      </c>
      <c r="G20" s="8" t="str">
        <f>IF(ISNA(VLOOKUP(TRIM(C20),[1]!Table_Query_from_BetcoViews[[#All],[AlternateID]:[MainSKU]],4,FALSE))=TRUE,(C20),(LEFT(VLOOKUP(TRIM(C20),[1]!Table_Query_from_BetcoViews[[#All],[AlternateID]:[MainSKU]],4,FALSE),6)))</f>
        <v>E83168</v>
      </c>
    </row>
    <row r="21" spans="2:7" ht="15">
      <c r="B21" s="6" t="s">
        <v>24</v>
      </c>
      <c r="C21" s="5">
        <v>72405002</v>
      </c>
      <c r="D21" s="2" t="s">
        <v>25</v>
      </c>
      <c r="E21" s="8" t="str">
        <f>IF(ISNA(VLOOKUP(TRIM(C21),[1]!Table_Query_from_BetcoViews[[#All],[AlternateID]:[MainSKU]],4,FALSE))=TRUE,(C21),(LEFT(VLOOKUP(TRIM(C21),[1]!Table_Query_from_BetcoViews[[#All],[AlternateID]:[MainSKU]],4,FALSE),6)))</f>
        <v>E82305</v>
      </c>
      <c r="F21" s="7" t="str">
        <f>IFERROR(VLOOKUP(TRIM(C21),[1]!Table_Query_from_BetcoViews[[AlternateID]:[ItemDescr2]],5,FALSE),D21)</f>
        <v>Fuse 50A faston brushes motor</v>
      </c>
      <c r="G21" s="8" t="str">
        <f>IF(ISNA(VLOOKUP(TRIM(C21),[1]!Table_Query_from_BetcoViews[[#All],[AlternateID]:[MainSKU]],4,FALSE))=TRUE,(C21),(LEFT(VLOOKUP(TRIM(C21),[1]!Table_Query_from_BetcoViews[[#All],[AlternateID]:[MainSKU]],4,FALSE),6)))</f>
        <v>E82305</v>
      </c>
    </row>
    <row r="22" spans="2:7" ht="15">
      <c r="B22" s="6" t="s">
        <v>26</v>
      </c>
      <c r="C22" s="5">
        <v>72403003</v>
      </c>
      <c r="D22" s="2" t="s">
        <v>27</v>
      </c>
      <c r="E22" s="8" t="str">
        <f>IF(ISNA(VLOOKUP(TRIM(C22),[1]!Table_Query_from_BetcoViews[[#All],[AlternateID]:[MainSKU]],4,FALSE))=TRUE,(C22),(LEFT(VLOOKUP(TRIM(C22),[1]!Table_Query_from_BetcoViews[[#All],[AlternateID]:[MainSKU]],4,FALSE),6)))</f>
        <v>E83926</v>
      </c>
      <c r="F22" s="7" t="str">
        <f>IFERROR(VLOOKUP(TRIM(C22),[1]!Table_Query_from_BetcoViews[[AlternateID]:[ItemDescr2]],5,FALSE),D22)</f>
        <v>Fuse 301 faston suction motor</v>
      </c>
      <c r="G22" s="8" t="str">
        <f>IF(ISNA(VLOOKUP(TRIM(C22),[1]!Table_Query_from_BetcoViews[[#All],[AlternateID]:[MainSKU]],4,FALSE))=TRUE,(C22),(LEFT(VLOOKUP(TRIM(C22),[1]!Table_Query_from_BetcoViews[[#All],[AlternateID]:[MainSKU]],4,FALSE),6)))</f>
        <v>E83926</v>
      </c>
    </row>
    <row r="23" spans="2:7" ht="15">
      <c r="E23" s="8">
        <f>IF(ISNA(VLOOKUP(TRIM(C23),[1]!Table_Query_from_BetcoViews[[#All],[AlternateID]:[MainSKU]],4,FALSE))=TRUE,(C23),(LEFT(VLOOKUP(TRIM(C23),[1]!Table_Query_from_BetcoViews[[#All],[AlternateID]:[MainSKU]],4,FALSE),6)))</f>
        <v>0</v>
      </c>
      <c r="F23" s="7">
        <f>IFERROR(VLOOKUP(TRIM(C23),[1]!Table_Query_from_BetcoViews[[AlternateID]:[ItemDescr2]],5,FALSE),D23)</f>
        <v>0</v>
      </c>
      <c r="G23" s="8">
        <f>IF(ISNA(VLOOKUP(TRIM(C23),[1]!Table_Query_from_BetcoViews[[#All],[AlternateID]:[MainSKU]],4,FALSE))=TRUE,(C23),(LEFT(VLOOKUP(TRIM(C23),[1]!Table_Query_from_BetcoViews[[#All],[AlternateID]:[MainSKU]],4,FALSE),6)))</f>
        <v>0</v>
      </c>
    </row>
    <row r="24" spans="2:7" ht="15">
      <c r="B24" s="3" t="s">
        <v>0</v>
      </c>
      <c r="C24" s="3" t="s">
        <v>1</v>
      </c>
      <c r="D24" s="1" t="s">
        <v>28</v>
      </c>
      <c r="E24" s="8" t="str">
        <f>IF(ISNA(VLOOKUP(TRIM(C24),[1]!Table_Query_from_BetcoViews[[#All],[AlternateID]:[MainSKU]],4,FALSE))=TRUE,(C24),(LEFT(VLOOKUP(TRIM(C24),[1]!Table_Query_from_BetcoViews[[#All],[AlternateID]:[MainSKU]],4,FALSE),6)))</f>
        <v>CODICE</v>
      </c>
      <c r="F24" s="7" t="str">
        <f>IFERROR(VLOOKUP(TRIM(C24),[1]!Table_Query_from_BetcoViews[[AlternateID]:[ItemDescr2]],5,FALSE),D24)</f>
        <v>DESCRIPTION CABLES</v>
      </c>
      <c r="G24" s="8" t="str">
        <f>IF(ISNA(VLOOKUP(TRIM(C24),[1]!Table_Query_from_BetcoViews[[#All],[AlternateID]:[MainSKU]],4,FALSE))=TRUE,(C24),(LEFT(VLOOKUP(TRIM(C24),[1]!Table_Query_from_BetcoViews[[#All],[AlternateID]:[MainSKU]],4,FALSE),6)))</f>
        <v>CODICE</v>
      </c>
    </row>
    <row r="25" spans="2:7" ht="15">
      <c r="B25" s="6" t="s">
        <v>29</v>
      </c>
      <c r="C25" s="5">
        <v>68024001</v>
      </c>
      <c r="D25" s="2" t="s">
        <v>30</v>
      </c>
      <c r="E25" s="8">
        <f>IF(ISNA(VLOOKUP(TRIM(C25),[1]!Table_Query_from_BetcoViews[[#All],[AlternateID]:[MainSKU]],4,FALSE))=TRUE,(C25),(LEFT(VLOOKUP(TRIM(C25),[1]!Table_Query_from_BetcoViews[[#All],[AlternateID]:[MainSKU]],4,FALSE),6)))</f>
        <v>68024001</v>
      </c>
      <c r="F25" s="7" t="str">
        <f>IFERROR(VLOOKUP(TRIM(C25),[1]!Table_Query_from_BetcoViews[[AlternateID]:[ItemDescr2]],5,FALSE),D25)</f>
        <v>Cables black-red+battery terminals +</v>
      </c>
      <c r="G25" s="8">
        <f>IF(ISNA(VLOOKUP(TRIM(C25),[1]!Table_Query_from_BetcoViews[[#All],[AlternateID]:[MainSKU]],4,FALSE))=TRUE,(C25),(LEFT(VLOOKUP(TRIM(C25),[1]!Table_Query_from_BetcoViews[[#All],[AlternateID]:[MainSKU]],4,FALSE),6)))</f>
        <v>68024001</v>
      </c>
    </row>
    <row r="26" spans="2:7" ht="15">
      <c r="D26" s="2"/>
      <c r="E26" s="8"/>
      <c r="F26" s="7"/>
      <c r="G26" s="8"/>
    </row>
    <row r="27" spans="2:7" ht="15">
      <c r="B27" s="6" t="s">
        <v>31</v>
      </c>
      <c r="C27" s="5">
        <v>68024002</v>
      </c>
      <c r="D27" s="2" t="s">
        <v>32</v>
      </c>
      <c r="E27" s="8">
        <f>IF(ISNA(VLOOKUP(TRIM(C27),[1]!Table_Query_from_BetcoViews[[#All],[AlternateID]:[MainSKU]],4,FALSE))=TRUE,(C27),(LEFT(VLOOKUP(TRIM(C27),[1]!Table_Query_from_BetcoViews[[#All],[AlternateID]:[MainSKU]],4,FALSE),6)))</f>
        <v>68024002</v>
      </c>
      <c r="F27" s="7" t="str">
        <f>IFERROR(VLOOKUP(TRIM(C27),[1]!Table_Query_from_BetcoViews[[AlternateID]:[ItemDescr2]],5,FALSE),D27)</f>
        <v>Cables black-red + conn. 50A -3/4-</v>
      </c>
      <c r="G27" s="8">
        <f>IF(ISNA(VLOOKUP(TRIM(C27),[1]!Table_Query_from_BetcoViews[[#All],[AlternateID]:[MainSKU]],4,FALSE))=TRUE,(C27),(LEFT(VLOOKUP(TRIM(C27),[1]!Table_Query_from_BetcoViews[[#All],[AlternateID]:[MainSKU]],4,FALSE),6)))</f>
        <v>68024002</v>
      </c>
    </row>
    <row r="28" spans="2:7" ht="15">
      <c r="B28" s="6" t="s">
        <v>33</v>
      </c>
      <c r="C28" s="5">
        <v>68024003</v>
      </c>
      <c r="D28" s="2" t="s">
        <v>34</v>
      </c>
      <c r="E28" s="8">
        <f>IF(ISNA(VLOOKUP(TRIM(C28),[1]!Table_Query_from_BetcoViews[[#All],[AlternateID]:[MainSKU]],4,FALSE))=TRUE,(C28),(LEFT(VLOOKUP(TRIM(C28),[1]!Table_Query_from_BetcoViews[[#All],[AlternateID]:[MainSKU]],4,FALSE),6)))</f>
        <v>68024003</v>
      </c>
      <c r="F28" s="7" t="str">
        <f>IFERROR(VLOOKUP(TRIM(C28),[1]!Table_Query_from_BetcoViews[[AlternateID]:[ItemDescr2]],5,FALSE),D28)</f>
        <v>Cables black-red with couplings -5/6-</v>
      </c>
      <c r="G28" s="8">
        <f>IF(ISNA(VLOOKUP(TRIM(C28),[1]!Table_Query_from_BetcoViews[[#All],[AlternateID]:[MainSKU]],4,FALSE))=TRUE,(C28),(LEFT(VLOOKUP(TRIM(C28),[1]!Table_Query_from_BetcoViews[[#All],[AlternateID]:[MainSKU]],4,FALSE),6)))</f>
        <v>68024003</v>
      </c>
    </row>
    <row r="29" spans="2:7" ht="15">
      <c r="B29" s="6" t="s">
        <v>35</v>
      </c>
      <c r="C29" s="5">
        <v>68024004</v>
      </c>
      <c r="D29" s="2" t="s">
        <v>36</v>
      </c>
      <c r="E29" s="8">
        <f>IF(ISNA(VLOOKUP(TRIM(C29),[1]!Table_Query_from_BetcoViews[[#All],[AlternateID]:[MainSKU]],4,FALSE))=TRUE,(C29),(LEFT(VLOOKUP(TRIM(C29),[1]!Table_Query_from_BetcoViews[[#All],[AlternateID]:[MainSKU]],4,FALSE),6)))</f>
        <v>68024004</v>
      </c>
      <c r="F29" s="7" t="str">
        <f>IFERROR(VLOOKUP(TRIM(C29),[1]!Table_Query_from_BetcoViews[[AlternateID]:[ItemDescr2]],5,FALSE),D29)</f>
        <v>Cables black-red + conn. 30A -7/8-</v>
      </c>
      <c r="G29" s="8">
        <f>IF(ISNA(VLOOKUP(TRIM(C29),[1]!Table_Query_from_BetcoViews[[#All],[AlternateID]:[MainSKU]],4,FALSE))=TRUE,(C29),(LEFT(VLOOKUP(TRIM(C29),[1]!Table_Query_from_BetcoViews[[#All],[AlternateID]:[MainSKU]],4,FALSE),6)))</f>
        <v>68024004</v>
      </c>
    </row>
    <row r="30" spans="2:7" ht="15">
      <c r="B30" s="5">
        <v>9</v>
      </c>
      <c r="C30" s="5">
        <v>68024005</v>
      </c>
      <c r="D30" s="2" t="s">
        <v>37</v>
      </c>
      <c r="E30" s="8" t="str">
        <f>IF(ISNA(VLOOKUP(TRIM(C30),[1]!Table_Query_from_BetcoViews[[#All],[AlternateID]:[MainSKU]],4,FALSE))=TRUE,(C30),(LEFT(VLOOKUP(TRIM(C30),[1]!Table_Query_from_BetcoViews[[#All],[AlternateID]:[MainSKU]],4,FALSE),6)))</f>
        <v>E83844</v>
      </c>
      <c r="F30" s="7" t="str">
        <f>IFERROR(VLOOKUP(TRIM(C30),[1]!Table_Query_from_BetcoViews[[AlternateID]:[ItemDescr2]],5,FALSE),D30)</f>
        <v>Cable</v>
      </c>
      <c r="G30" s="8" t="str">
        <f>IF(ISNA(VLOOKUP(TRIM(C30),[1]!Table_Query_from_BetcoViews[[#All],[AlternateID]:[MainSKU]],4,FALSE))=TRUE,(C30),(LEFT(VLOOKUP(TRIM(C30),[1]!Table_Query_from_BetcoViews[[#All],[AlternateID]:[MainSKU]],4,FALSE),6)))</f>
        <v>E83844</v>
      </c>
    </row>
    <row r="31" spans="2:7" ht="15">
      <c r="B31" s="5">
        <v>10</v>
      </c>
      <c r="C31" s="5">
        <v>68024006</v>
      </c>
      <c r="D31" s="2" t="s">
        <v>38</v>
      </c>
      <c r="E31" s="8" t="str">
        <f>IF(ISNA(VLOOKUP(TRIM(C31),[1]!Table_Query_from_BetcoViews[[#All],[AlternateID]:[MainSKU]],4,FALSE))=TRUE,(C31),(LEFT(VLOOKUP(TRIM(C31),[1]!Table_Query_from_BetcoViews[[#All],[AlternateID]:[MainSKU]],4,FALSE),6)))</f>
        <v>E86168</v>
      </c>
      <c r="F31" s="7" t="str">
        <f>IFERROR(VLOOKUP(TRIM(C31),[1]!Table_Query_from_BetcoViews[[AlternateID]:[ItemDescr2]],5,FALSE),D31)</f>
        <v>Cable, Red/Diode/Condenser</v>
      </c>
      <c r="G31" s="8" t="str">
        <f>IF(ISNA(VLOOKUP(TRIM(C31),[1]!Table_Query_from_BetcoViews[[#All],[AlternateID]:[MainSKU]],4,FALSE))=TRUE,(C31),(LEFT(VLOOKUP(TRIM(C31),[1]!Table_Query_from_BetcoViews[[#All],[AlternateID]:[MainSKU]],4,FALSE),6)))</f>
        <v>E86168</v>
      </c>
    </row>
    <row r="32" spans="2:7" ht="15">
      <c r="B32" s="5">
        <v>11</v>
      </c>
      <c r="C32" s="5">
        <v>68024007</v>
      </c>
      <c r="D32" s="2" t="s">
        <v>39</v>
      </c>
      <c r="E32" s="8">
        <f>IF(ISNA(VLOOKUP(TRIM(C32),[1]!Table_Query_from_BetcoViews[[#All],[AlternateID]:[MainSKU]],4,FALSE))=TRUE,(C32),(LEFT(VLOOKUP(TRIM(C32),[1]!Table_Query_from_BetcoViews[[#All],[AlternateID]:[MainSKU]],4,FALSE),6)))</f>
        <v>68024007</v>
      </c>
      <c r="F32" s="7" t="str">
        <f>IFERROR(VLOOKUP(TRIM(C32),[1]!Table_Query_from_BetcoViews[[AlternateID]:[ItemDescr2]],5,FALSE),D32)</f>
        <v>Cable black -11-</v>
      </c>
      <c r="G32" s="8">
        <f>IF(ISNA(VLOOKUP(TRIM(C32),[1]!Table_Query_from_BetcoViews[[#All],[AlternateID]:[MainSKU]],4,FALSE))=TRUE,(C32),(LEFT(VLOOKUP(TRIM(C32),[1]!Table_Query_from_BetcoViews[[#All],[AlternateID]:[MainSKU]],4,FALSE),6)))</f>
        <v>68024007</v>
      </c>
    </row>
    <row r="33" spans="2:7" ht="15">
      <c r="B33" s="5">
        <v>12</v>
      </c>
      <c r="C33" s="5">
        <v>68024018</v>
      </c>
      <c r="D33" s="2" t="s">
        <v>40</v>
      </c>
      <c r="E33" s="8">
        <f>IF(ISNA(VLOOKUP(TRIM(C33),[1]!Table_Query_from_BetcoViews[[#All],[AlternateID]:[MainSKU]],4,FALSE))=TRUE,(C33),(LEFT(VLOOKUP(TRIM(C33),[1]!Table_Query_from_BetcoViews[[#All],[AlternateID]:[MainSKU]],4,FALSE),6)))</f>
        <v>68024018</v>
      </c>
      <c r="F33" s="7" t="str">
        <f>IFERROR(VLOOKUP(TRIM(C33),[1]!Table_Query_from_BetcoViews[[AlternateID]:[ItemDescr2]],5,FALSE),D33)</f>
        <v>Cable red -12-</v>
      </c>
      <c r="G33" s="8">
        <f>IF(ISNA(VLOOKUP(TRIM(C33),[1]!Table_Query_from_BetcoViews[[#All],[AlternateID]:[MainSKU]],4,FALSE))=TRUE,(C33),(LEFT(VLOOKUP(TRIM(C33),[1]!Table_Query_from_BetcoViews[[#All],[AlternateID]:[MainSKU]],4,FALSE),6)))</f>
        <v>68024018</v>
      </c>
    </row>
    <row r="34" spans="2:7" ht="15">
      <c r="B34" s="5">
        <v>13</v>
      </c>
      <c r="C34" s="5">
        <v>68024009</v>
      </c>
      <c r="D34" s="2" t="s">
        <v>41</v>
      </c>
      <c r="E34" s="8">
        <f>IF(ISNA(VLOOKUP(TRIM(C34),[1]!Table_Query_from_BetcoViews[[#All],[AlternateID]:[MainSKU]],4,FALSE))=TRUE,(C34),(LEFT(VLOOKUP(TRIM(C34),[1]!Table_Query_from_BetcoViews[[#All],[AlternateID]:[MainSKU]],4,FALSE),6)))</f>
        <v>68024009</v>
      </c>
      <c r="F34" s="7" t="str">
        <f>IFERROR(VLOOKUP(TRIM(C34),[1]!Table_Query_from_BetcoViews[[AlternateID]:[ItemDescr2]],5,FALSE),D34)</f>
        <v>1 Cable black -13-</v>
      </c>
      <c r="G34" s="8">
        <f>IF(ISNA(VLOOKUP(TRIM(C34),[1]!Table_Query_from_BetcoViews[[#All],[AlternateID]:[MainSKU]],4,FALSE))=TRUE,(C34),(LEFT(VLOOKUP(TRIM(C34),[1]!Table_Query_from_BetcoViews[[#All],[AlternateID]:[MainSKU]],4,FALSE),6)))</f>
        <v>68024009</v>
      </c>
    </row>
    <row r="35" spans="2:7" ht="15">
      <c r="B35" s="5">
        <v>14</v>
      </c>
      <c r="C35" s="5">
        <v>68024010</v>
      </c>
      <c r="D35" s="2" t="s">
        <v>42</v>
      </c>
      <c r="E35" s="8">
        <f>IF(ISNA(VLOOKUP(TRIM(C35),[1]!Table_Query_from_BetcoViews[[#All],[AlternateID]:[MainSKU]],4,FALSE))=TRUE,(C35),(LEFT(VLOOKUP(TRIM(C35),[1]!Table_Query_from_BetcoViews[[#All],[AlternateID]:[MainSKU]],4,FALSE),6)))</f>
        <v>68024010</v>
      </c>
      <c r="F35" s="7" t="str">
        <f>IFERROR(VLOOKUP(TRIM(C35),[1]!Table_Query_from_BetcoViews[[AlternateID]:[ItemDescr2]],5,FALSE),D35)</f>
        <v>Cable 5x1 + black bridges -14-</v>
      </c>
      <c r="G35" s="8">
        <f>IF(ISNA(VLOOKUP(TRIM(C35),[1]!Table_Query_from_BetcoViews[[#All],[AlternateID]:[MainSKU]],4,FALSE))=TRUE,(C35),(LEFT(VLOOKUP(TRIM(C35),[1]!Table_Query_from_BetcoViews[[#All],[AlternateID]:[MainSKU]],4,FALSE),6)))</f>
        <v>68024010</v>
      </c>
    </row>
    <row r="36" spans="2:7" ht="15">
      <c r="B36" s="5">
        <v>15</v>
      </c>
      <c r="C36" s="5">
        <v>68024011</v>
      </c>
      <c r="D36" s="2" t="s">
        <v>43</v>
      </c>
      <c r="E36" s="8">
        <f>IF(ISNA(VLOOKUP(TRIM(C36),[1]!Table_Query_from_BetcoViews[[#All],[AlternateID]:[MainSKU]],4,FALSE))=TRUE,(C36),(LEFT(VLOOKUP(TRIM(C36),[1]!Table_Query_from_BetcoViews[[#All],[AlternateID]:[MainSKU]],4,FALSE),6)))</f>
        <v>68024011</v>
      </c>
      <c r="F36" s="7" t="str">
        <f>IFERROR(VLOOKUP(TRIM(C36),[1]!Table_Query_from_BetcoViews[[AlternateID]:[ItemDescr2]],5,FALSE),D36)</f>
        <v>2 Cables blue-brown -15-</v>
      </c>
      <c r="G36" s="8">
        <f>IF(ISNA(VLOOKUP(TRIM(C36),[1]!Table_Query_from_BetcoViews[[#All],[AlternateID]:[MainSKU]],4,FALSE))=TRUE,(C36),(LEFT(VLOOKUP(TRIM(C36),[1]!Table_Query_from_BetcoViews[[#All],[AlternateID]:[MainSKU]],4,FALSE),6)))</f>
        <v>68024011</v>
      </c>
    </row>
    <row r="37" spans="2:7" ht="15">
      <c r="B37" s="5">
        <v>16</v>
      </c>
      <c r="C37" s="5">
        <v>72500011</v>
      </c>
      <c r="D37" s="2" t="s">
        <v>44</v>
      </c>
      <c r="E37" s="8" t="str">
        <f>IF(ISNA(VLOOKUP(TRIM(C37),[1]!Table_Query_from_BetcoViews[[#All],[AlternateID]:[MainSKU]],4,FALSE))=TRUE,(C37),(LEFT(VLOOKUP(TRIM(C37),[1]!Table_Query_from_BetcoViews[[#All],[AlternateID]:[MainSKU]],4,FALSE),6)))</f>
        <v>E82372</v>
      </c>
      <c r="F37" s="7" t="str">
        <f>IFERROR(VLOOKUP(TRIM(C37),[1]!Table_Query_from_BetcoViews[[AlternateID]:[ItemDescr2]],5,FALSE),D37)</f>
        <v>Diode and Resistance w/ Terminal</v>
      </c>
      <c r="G37" s="8" t="str">
        <f>IF(ISNA(VLOOKUP(TRIM(C37),[1]!Table_Query_from_BetcoViews[[#All],[AlternateID]:[MainSKU]],4,FALSE))=TRUE,(C37),(LEFT(VLOOKUP(TRIM(C37),[1]!Table_Query_from_BetcoViews[[#All],[AlternateID]:[MainSKU]],4,FALSE),6)))</f>
        <v>E82372</v>
      </c>
    </row>
    <row r="38" spans="2:7" ht="15">
      <c r="B38" s="5">
        <v>17</v>
      </c>
      <c r="C38" s="5">
        <v>68024013</v>
      </c>
      <c r="D38" s="2" t="s">
        <v>45</v>
      </c>
      <c r="E38" s="8">
        <f>IF(ISNA(VLOOKUP(TRIM(C38),[1]!Table_Query_from_BetcoViews[[#All],[AlternateID]:[MainSKU]],4,FALSE))=TRUE,(C38),(LEFT(VLOOKUP(TRIM(C38),[1]!Table_Query_from_BetcoViews[[#All],[AlternateID]:[MainSKU]],4,FALSE),6)))</f>
        <v>68024013</v>
      </c>
      <c r="F38" s="7" t="str">
        <f>IFERROR(VLOOKUP(TRIM(C38),[1]!Table_Query_from_BetcoViews[[AlternateID]:[ItemDescr2]],5,FALSE),D38)</f>
        <v>Cable black battery bridge -17-</v>
      </c>
      <c r="G38" s="8">
        <f>IF(ISNA(VLOOKUP(TRIM(C38),[1]!Table_Query_from_BetcoViews[[#All],[AlternateID]:[MainSKU]],4,FALSE))=TRUE,(C38),(LEFT(VLOOKUP(TRIM(C38),[1]!Table_Query_from_BetcoViews[[#All],[AlternateID]:[MainSKU]],4,FALSE),6)))</f>
        <v>68024013</v>
      </c>
    </row>
    <row r="39" spans="2:7" ht="15">
      <c r="B39" s="5">
        <v>18</v>
      </c>
      <c r="C39" s="5">
        <v>68024017</v>
      </c>
      <c r="D39" s="2" t="s">
        <v>46</v>
      </c>
      <c r="E39" s="8">
        <f>IF(ISNA(VLOOKUP(TRIM(C39),[1]!Table_Query_from_BetcoViews[[#All],[AlternateID]:[MainSKU]],4,FALSE))=TRUE,(C39),(LEFT(VLOOKUP(TRIM(C39),[1]!Table_Query_from_BetcoViews[[#All],[AlternateID]:[MainSKU]],4,FALSE),6)))</f>
        <v>68024017</v>
      </c>
      <c r="F39" s="7" t="str">
        <f>IFERROR(VLOOKUP(TRIM(C39),[1]!Table_Query_from_BetcoViews[[AlternateID]:[ItemDescr2]],5,FALSE),D39)</f>
        <v>3 Cables black-red-green+conn.+brid.</v>
      </c>
      <c r="G39" s="8">
        <f>IF(ISNA(VLOOKUP(TRIM(C39),[1]!Table_Query_from_BetcoViews[[#All],[AlternateID]:[MainSKU]],4,FALSE))=TRUE,(C39),(LEFT(VLOOKUP(TRIM(C39),[1]!Table_Query_from_BetcoViews[[#All],[AlternateID]:[MainSKU]],4,FALSE),6)))</f>
        <v>68024017</v>
      </c>
    </row>
    <row r="40" spans="2:7" ht="15">
      <c r="B40" s="5">
        <v>19</v>
      </c>
      <c r="C40" s="5">
        <v>68000892</v>
      </c>
      <c r="D40" s="2" t="s">
        <v>47</v>
      </c>
      <c r="E40" s="8">
        <f>IF(ISNA(VLOOKUP(TRIM(C40),[1]!Table_Query_from_BetcoViews[[#All],[AlternateID]:[MainSKU]],4,FALSE))=TRUE,(C40),(LEFT(VLOOKUP(TRIM(C40),[1]!Table_Query_from_BetcoViews[[#All],[AlternateID]:[MainSKU]],4,FALSE),6)))</f>
        <v>68000892</v>
      </c>
      <c r="F40" s="7" t="str">
        <f>IFERROR(VLOOKUP(TRIM(C40),[1]!Table_Query_from_BetcoViews[[AlternateID]:[ItemDescr2]],5,FALSE),D40)</f>
        <v>Cable display battery signal -19-</v>
      </c>
      <c r="G40" s="8">
        <f>IF(ISNA(VLOOKUP(TRIM(C40),[1]!Table_Query_from_BetcoViews[[#All],[AlternateID]:[MainSKU]],4,FALSE))=TRUE,(C40),(LEFT(VLOOKUP(TRIM(C40),[1]!Table_Query_from_BetcoViews[[#All],[AlternateID]:[MainSKU]],4,FALSE),6)))</f>
        <v>68000892</v>
      </c>
    </row>
    <row r="41" spans="2:7" ht="15">
      <c r="B41" s="5">
        <v>20</v>
      </c>
      <c r="C41" s="5">
        <v>68024016</v>
      </c>
      <c r="D41" s="2" t="s">
        <v>48</v>
      </c>
      <c r="E41" s="8">
        <f>IF(ISNA(VLOOKUP(TRIM(C41),[1]!Table_Query_from_BetcoViews[[#All],[AlternateID]:[MainSKU]],4,FALSE))=TRUE,(C41),(LEFT(VLOOKUP(TRIM(C41),[1]!Table_Query_from_BetcoViews[[#All],[AlternateID]:[MainSKU]],4,FALSE),6)))</f>
        <v>68024016</v>
      </c>
      <c r="F41" s="7" t="str">
        <f>IFERROR(VLOOKUP(TRIM(C41),[1]!Table_Query_from_BetcoViews[[AlternateID]:[ItemDescr2]],5,FALSE),D41)</f>
        <v>2 Cables blue-brown -20- (opt.hourm.)</v>
      </c>
      <c r="G41" s="8">
        <f>IF(ISNA(VLOOKUP(TRIM(C41),[1]!Table_Query_from_BetcoViews[[#All],[AlternateID]:[MainSKU]],4,FALSE))=TRUE,(C41),(LEFT(VLOOKUP(TRIM(C41),[1]!Table_Query_from_BetcoViews[[#All],[AlternateID]:[MainSKU]],4,FALSE),6)))</f>
        <v>68024016</v>
      </c>
    </row>
  </sheetData>
  <pageMargins left="0.75" right="0.75" top="1" bottom="1" header="0.5" footer="0.5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I25"/>
  <sheetViews>
    <sheetView tabSelected="1" zoomScaleNormal="100" workbookViewId="0">
      <selection activeCell="D3" sqref="D3"/>
    </sheetView>
  </sheetViews>
  <sheetFormatPr defaultRowHeight="15.75"/>
  <cols>
    <col min="1" max="1" width="1.140625" style="9" customWidth="1"/>
    <col min="2" max="2" width="4.42578125" style="9" customWidth="1"/>
    <col min="3" max="3" width="9.7109375" style="9" customWidth="1"/>
    <col min="4" max="4" width="27.42578125" style="10" customWidth="1"/>
    <col min="5" max="5" width="0.7109375" style="10" customWidth="1"/>
    <col min="6" max="6" width="5" style="9" customWidth="1"/>
    <col min="7" max="7" width="10.42578125" style="9" customWidth="1"/>
    <col min="8" max="8" width="30.5703125" style="9" customWidth="1"/>
    <col min="9" max="9" width="14.42578125" style="10" customWidth="1"/>
    <col min="10" max="10" width="38" style="9" customWidth="1"/>
    <col min="11" max="16384" width="9.140625" style="9"/>
  </cols>
  <sheetData>
    <row r="2" spans="2:9" s="11" customFormat="1">
      <c r="B2" s="12" t="s">
        <v>84</v>
      </c>
      <c r="C2" s="12" t="s">
        <v>83</v>
      </c>
      <c r="D2" s="23" t="s">
        <v>85</v>
      </c>
      <c r="E2" s="22"/>
      <c r="F2" s="12" t="s">
        <v>84</v>
      </c>
      <c r="G2" s="12" t="s">
        <v>83</v>
      </c>
      <c r="H2" s="21" t="s">
        <v>28</v>
      </c>
      <c r="I2" s="10"/>
    </row>
    <row r="3" spans="2:9">
      <c r="B3" s="14">
        <v>1</v>
      </c>
      <c r="C3" s="14" t="s">
        <v>50</v>
      </c>
      <c r="D3" s="15" t="s">
        <v>51</v>
      </c>
      <c r="E3" s="13"/>
      <c r="F3" s="14" t="s">
        <v>29</v>
      </c>
      <c r="G3" s="20">
        <v>68024001</v>
      </c>
      <c r="H3" s="17" t="s">
        <v>30</v>
      </c>
    </row>
    <row r="4" spans="2:9">
      <c r="B4" s="14">
        <v>2</v>
      </c>
      <c r="C4" s="14" t="s">
        <v>52</v>
      </c>
      <c r="D4" s="15" t="s">
        <v>53</v>
      </c>
      <c r="E4" s="13"/>
      <c r="F4" s="14" t="s">
        <v>31</v>
      </c>
      <c r="G4" s="20">
        <v>68024002</v>
      </c>
      <c r="H4" s="17" t="s">
        <v>32</v>
      </c>
    </row>
    <row r="5" spans="2:9">
      <c r="B5" s="14">
        <v>3</v>
      </c>
      <c r="C5" s="14" t="s">
        <v>50</v>
      </c>
      <c r="D5" s="15" t="s">
        <v>51</v>
      </c>
      <c r="E5" s="13"/>
      <c r="F5" s="14" t="s">
        <v>33</v>
      </c>
      <c r="G5" s="20">
        <v>68024003</v>
      </c>
      <c r="H5" s="17" t="s">
        <v>34</v>
      </c>
    </row>
    <row r="6" spans="2:9">
      <c r="B6" s="14">
        <v>4</v>
      </c>
      <c r="C6" s="14" t="s">
        <v>54</v>
      </c>
      <c r="D6" s="15" t="s">
        <v>55</v>
      </c>
      <c r="E6" s="13"/>
      <c r="F6" s="14" t="s">
        <v>35</v>
      </c>
      <c r="G6" s="20">
        <v>68024004</v>
      </c>
      <c r="H6" s="17" t="s">
        <v>36</v>
      </c>
    </row>
    <row r="7" spans="2:9">
      <c r="B7" s="14">
        <v>5</v>
      </c>
      <c r="C7" s="14" t="s">
        <v>56</v>
      </c>
      <c r="D7" s="15" t="s">
        <v>57</v>
      </c>
      <c r="E7" s="13"/>
      <c r="F7" s="14">
        <v>9</v>
      </c>
      <c r="G7" s="16" t="s">
        <v>77</v>
      </c>
      <c r="H7" s="17" t="s">
        <v>78</v>
      </c>
    </row>
    <row r="8" spans="2:9">
      <c r="B8" s="14">
        <v>6</v>
      </c>
      <c r="C8" s="14" t="s">
        <v>58</v>
      </c>
      <c r="D8" s="15" t="s">
        <v>59</v>
      </c>
      <c r="E8" s="13"/>
      <c r="F8" s="14">
        <v>10</v>
      </c>
      <c r="G8" s="16" t="s">
        <v>79</v>
      </c>
      <c r="H8" s="17" t="s">
        <v>80</v>
      </c>
    </row>
    <row r="9" spans="2:9">
      <c r="B9" s="14">
        <v>7</v>
      </c>
      <c r="C9" s="14" t="s">
        <v>60</v>
      </c>
      <c r="D9" s="15" t="s">
        <v>61</v>
      </c>
      <c r="E9" s="13"/>
      <c r="F9" s="14">
        <v>11</v>
      </c>
      <c r="G9" s="20">
        <v>68024007</v>
      </c>
      <c r="H9" s="17" t="s">
        <v>39</v>
      </c>
    </row>
    <row r="10" spans="2:9">
      <c r="B10" s="14">
        <v>8</v>
      </c>
      <c r="C10" s="14" t="s">
        <v>62</v>
      </c>
      <c r="D10" s="15" t="s">
        <v>63</v>
      </c>
      <c r="E10" s="13"/>
      <c r="F10" s="14">
        <v>12</v>
      </c>
      <c r="G10" s="20">
        <v>68024018</v>
      </c>
      <c r="H10" s="17" t="s">
        <v>40</v>
      </c>
    </row>
    <row r="11" spans="2:9">
      <c r="B11" s="14">
        <v>9</v>
      </c>
      <c r="C11" s="14" t="s">
        <v>64</v>
      </c>
      <c r="D11" s="15" t="s">
        <v>65</v>
      </c>
      <c r="E11" s="13"/>
      <c r="F11" s="14">
        <v>13</v>
      </c>
      <c r="G11" s="20">
        <v>68024009</v>
      </c>
      <c r="H11" s="17" t="s">
        <v>41</v>
      </c>
    </row>
    <row r="12" spans="2:9">
      <c r="B12" s="14">
        <v>10</v>
      </c>
      <c r="C12" s="14" t="s">
        <v>66</v>
      </c>
      <c r="D12" s="15" t="s">
        <v>67</v>
      </c>
      <c r="E12" s="13"/>
      <c r="F12" s="14">
        <v>14</v>
      </c>
      <c r="G12" s="20">
        <v>68024010</v>
      </c>
      <c r="H12" s="17" t="s">
        <v>42</v>
      </c>
    </row>
    <row r="13" spans="2:9">
      <c r="B13" s="14">
        <v>11</v>
      </c>
      <c r="C13" s="19">
        <v>72700012</v>
      </c>
      <c r="D13" s="15" t="s">
        <v>13</v>
      </c>
      <c r="E13" s="13"/>
      <c r="F13" s="14">
        <v>15</v>
      </c>
      <c r="G13" s="20">
        <v>68024011</v>
      </c>
      <c r="H13" s="17" t="s">
        <v>43</v>
      </c>
    </row>
    <row r="14" spans="2:9">
      <c r="B14" s="14">
        <v>12</v>
      </c>
      <c r="C14" s="19">
        <v>72700007</v>
      </c>
      <c r="D14" s="15" t="s">
        <v>14</v>
      </c>
      <c r="E14" s="13"/>
      <c r="F14" s="14">
        <v>16</v>
      </c>
      <c r="G14" s="16" t="s">
        <v>81</v>
      </c>
      <c r="H14" s="17" t="s">
        <v>82</v>
      </c>
    </row>
    <row r="15" spans="2:9">
      <c r="B15" s="14">
        <v>13</v>
      </c>
      <c r="C15" s="14" t="s">
        <v>49</v>
      </c>
      <c r="D15" s="15" t="s">
        <v>15</v>
      </c>
      <c r="E15" s="13"/>
      <c r="F15" s="14">
        <v>17</v>
      </c>
      <c r="G15" s="20">
        <v>68024013</v>
      </c>
      <c r="H15" s="17" t="s">
        <v>45</v>
      </c>
    </row>
    <row r="16" spans="2:9">
      <c r="B16" s="14">
        <v>14</v>
      </c>
      <c r="C16" s="19">
        <v>72904005</v>
      </c>
      <c r="D16" s="15" t="s">
        <v>16</v>
      </c>
      <c r="E16" s="13"/>
      <c r="F16" s="14">
        <v>18</v>
      </c>
      <c r="G16" s="20">
        <v>68024017</v>
      </c>
      <c r="H16" s="17" t="s">
        <v>46</v>
      </c>
    </row>
    <row r="17" spans="2:8">
      <c r="B17" s="14" t="s">
        <v>17</v>
      </c>
      <c r="C17" s="14" t="s">
        <v>68</v>
      </c>
      <c r="D17" s="15" t="s">
        <v>69</v>
      </c>
      <c r="E17" s="13"/>
      <c r="F17" s="14">
        <v>19</v>
      </c>
      <c r="G17" s="20">
        <v>68000892</v>
      </c>
      <c r="H17" s="17" t="s">
        <v>47</v>
      </c>
    </row>
    <row r="18" spans="2:8">
      <c r="B18" s="14" t="s">
        <v>17</v>
      </c>
      <c r="C18" s="19">
        <v>68200550</v>
      </c>
      <c r="D18" s="15" t="s">
        <v>19</v>
      </c>
      <c r="E18" s="13"/>
      <c r="F18" s="14">
        <v>20</v>
      </c>
      <c r="G18" s="20">
        <v>68024016</v>
      </c>
      <c r="H18" s="17" t="s">
        <v>48</v>
      </c>
    </row>
    <row r="19" spans="2:8">
      <c r="B19" s="14" t="s">
        <v>20</v>
      </c>
      <c r="C19" s="14" t="s">
        <v>70</v>
      </c>
      <c r="D19" s="15" t="s">
        <v>71</v>
      </c>
      <c r="E19" s="13"/>
      <c r="F19" s="13"/>
      <c r="G19" s="18"/>
      <c r="H19" s="13"/>
    </row>
    <row r="20" spans="2:8">
      <c r="B20" s="14" t="s">
        <v>22</v>
      </c>
      <c r="C20" s="14" t="s">
        <v>72</v>
      </c>
      <c r="D20" s="15" t="s">
        <v>73</v>
      </c>
      <c r="E20" s="13"/>
      <c r="F20" s="13"/>
      <c r="G20" s="18"/>
      <c r="H20" s="13"/>
    </row>
    <row r="21" spans="2:8">
      <c r="B21" s="14" t="s">
        <v>24</v>
      </c>
      <c r="C21" s="14" t="s">
        <v>74</v>
      </c>
      <c r="D21" s="15" t="s">
        <v>25</v>
      </c>
      <c r="E21" s="13"/>
      <c r="F21" s="13"/>
      <c r="G21" s="18"/>
      <c r="H21" s="13"/>
    </row>
    <row r="22" spans="2:8">
      <c r="B22" s="14" t="s">
        <v>26</v>
      </c>
      <c r="C22" s="14" t="s">
        <v>75</v>
      </c>
      <c r="D22" s="15" t="s">
        <v>76</v>
      </c>
      <c r="E22" s="13"/>
      <c r="F22" s="13"/>
      <c r="G22" s="18"/>
      <c r="H22" s="13"/>
    </row>
    <row r="25" spans="2:8" ht="3.75" customHeight="1"/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73F1F9E-3EF2-443C-911D-7C5B040535C8}"/>
</file>

<file path=customXml/itemProps2.xml><?xml version="1.0" encoding="utf-8"?>
<ds:datastoreItem xmlns:ds="http://schemas.openxmlformats.org/officeDocument/2006/customXml" ds:itemID="{1F6B51FF-F738-46C7-86D5-FDA36473E979}"/>
</file>

<file path=customXml/itemProps3.xml><?xml version="1.0" encoding="utf-8"?>
<ds:datastoreItem xmlns:ds="http://schemas.openxmlformats.org/officeDocument/2006/customXml" ds:itemID="{1AF6B96E-ED7C-4D0D-9218-5CBCB7B5AB9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ABILA_Wiring diagram Rev03_Ed 0</vt:lpstr>
      <vt:lpstr>Sheet1</vt:lpstr>
      <vt:lpstr>'ABILA_Wiring diagram Rev03_Ed 0'!OLE_LINK1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2010-08-27T19:51:13Z</cp:lastPrinted>
  <dcterms:created xsi:type="dcterms:W3CDTF">2010-08-27T19:52:28Z</dcterms:created>
  <dcterms:modified xsi:type="dcterms:W3CDTF">2010-08-27T19:52:28Z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